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C9CC2898-037E-4FEC-87E9-F0317CAD840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Структура доходов" sheetId="1" r:id="rId1"/>
    <sheet name="Структура расходов" sheetId="3" r:id="rId2"/>
  </sheets>
  <calcPr calcId="191029"/>
</workbook>
</file>

<file path=xl/calcChain.xml><?xml version="1.0" encoding="utf-8"?>
<calcChain xmlns="http://schemas.openxmlformats.org/spreadsheetml/2006/main">
  <c r="F11" i="3" l="1"/>
  <c r="B20" i="1" l="1"/>
  <c r="B13" i="1"/>
  <c r="B8" i="1" s="1"/>
  <c r="B5" i="1" s="1"/>
  <c r="B28" i="1" s="1"/>
  <c r="B7" i="1"/>
  <c r="B26" i="3"/>
  <c r="B22" i="3"/>
  <c r="B17" i="3" s="1"/>
  <c r="B5" i="3" s="1"/>
  <c r="B14" i="3"/>
  <c r="B6" i="3"/>
  <c r="H16" i="3"/>
  <c r="F16" i="3"/>
  <c r="G26" i="3"/>
  <c r="E26" i="3"/>
  <c r="C26" i="3"/>
  <c r="H30" i="3"/>
  <c r="F30" i="3"/>
  <c r="C22" i="3"/>
  <c r="H13" i="3"/>
  <c r="F13" i="3"/>
  <c r="G13" i="1"/>
  <c r="H15" i="3"/>
  <c r="D28" i="3"/>
  <c r="H29" i="3"/>
  <c r="H31" i="3"/>
  <c r="F32" i="3"/>
  <c r="F21" i="3"/>
  <c r="G18" i="3"/>
  <c r="H20" i="3"/>
  <c r="F20" i="3"/>
  <c r="D20" i="3"/>
  <c r="G22" i="3" l="1"/>
  <c r="E22" i="3"/>
  <c r="E17" i="3" s="1"/>
  <c r="H18" i="3"/>
  <c r="F25" i="3"/>
  <c r="F18" i="3"/>
  <c r="D24" i="3"/>
  <c r="D25" i="3"/>
  <c r="D34" i="3"/>
  <c r="D22" i="3" l="1"/>
  <c r="I21" i="1"/>
  <c r="I17" i="1"/>
  <c r="F18" i="1"/>
  <c r="F19" i="1"/>
  <c r="F21" i="1"/>
  <c r="F22" i="1"/>
  <c r="L16" i="1"/>
  <c r="G6" i="3"/>
  <c r="E6" i="3"/>
  <c r="C6" i="3"/>
  <c r="J7" i="1"/>
  <c r="G7" i="1"/>
  <c r="D7" i="1"/>
  <c r="J13" i="1"/>
  <c r="D13" i="1"/>
  <c r="J20" i="1"/>
  <c r="G20" i="1"/>
  <c r="G8" i="1" s="1"/>
  <c r="D20" i="1"/>
  <c r="D26" i="3"/>
  <c r="G14" i="3"/>
  <c r="E14" i="3"/>
  <c r="C14" i="3"/>
  <c r="H8" i="3"/>
  <c r="H9" i="3"/>
  <c r="H10" i="3"/>
  <c r="H11" i="3"/>
  <c r="H28" i="3"/>
  <c r="H35" i="3"/>
  <c r="F8" i="3"/>
  <c r="F9" i="3"/>
  <c r="F10" i="3"/>
  <c r="F15" i="3"/>
  <c r="F28" i="3"/>
  <c r="F31" i="3"/>
  <c r="F34" i="3"/>
  <c r="F35" i="3"/>
  <c r="D8" i="1" l="1"/>
  <c r="D5" i="1" s="1"/>
  <c r="J8" i="1"/>
  <c r="J5" i="1" s="1"/>
  <c r="K24" i="1" s="1"/>
  <c r="G5" i="1"/>
  <c r="H24" i="1" s="1"/>
  <c r="C24" i="1"/>
  <c r="G17" i="3"/>
  <c r="G5" i="3" s="1"/>
  <c r="E5" i="3"/>
  <c r="F6" i="3"/>
  <c r="H6" i="3"/>
  <c r="F26" i="3"/>
  <c r="H26" i="3"/>
  <c r="F22" i="3"/>
  <c r="C17" i="3"/>
  <c r="H14" i="3"/>
  <c r="F14" i="3"/>
  <c r="D6" i="3"/>
  <c r="D8" i="3"/>
  <c r="D9" i="3"/>
  <c r="D10" i="3"/>
  <c r="D11" i="3"/>
  <c r="D12" i="3"/>
  <c r="D14" i="3"/>
  <c r="D15" i="3"/>
  <c r="D18" i="3"/>
  <c r="D35" i="3"/>
  <c r="E24" i="1" l="1"/>
  <c r="D28" i="1"/>
  <c r="F17" i="3"/>
  <c r="H17" i="3"/>
  <c r="C5" i="3"/>
  <c r="H5" i="3"/>
  <c r="D17" i="3"/>
  <c r="L9" i="1"/>
  <c r="L10" i="1"/>
  <c r="L11" i="1"/>
  <c r="L12" i="1"/>
  <c r="L13" i="1"/>
  <c r="L14" i="1"/>
  <c r="L15" i="1"/>
  <c r="L17" i="1"/>
  <c r="L18" i="1"/>
  <c r="L21" i="1"/>
  <c r="L22" i="1"/>
  <c r="L25" i="1"/>
  <c r="L26" i="1"/>
  <c r="L7" i="1"/>
  <c r="I9" i="1"/>
  <c r="I10" i="1"/>
  <c r="I11" i="1"/>
  <c r="I12" i="1"/>
  <c r="I13" i="1"/>
  <c r="I14" i="1"/>
  <c r="I15" i="1"/>
  <c r="I16" i="1"/>
  <c r="I18" i="1"/>
  <c r="I22" i="1"/>
  <c r="I25" i="1"/>
  <c r="I26" i="1"/>
  <c r="I7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9" i="1"/>
  <c r="F9" i="1"/>
  <c r="F10" i="1"/>
  <c r="F11" i="1"/>
  <c r="F12" i="1"/>
  <c r="F14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9" i="1"/>
  <c r="D5" i="3" l="1"/>
  <c r="F5" i="3"/>
  <c r="F25" i="1"/>
  <c r="F26" i="1"/>
  <c r="F8" i="1"/>
  <c r="F7" i="1"/>
  <c r="F5" i="1"/>
  <c r="E8" i="1"/>
  <c r="E7" i="1"/>
  <c r="C8" i="1"/>
  <c r="C7" i="1"/>
  <c r="C28" i="1" l="1"/>
  <c r="J28" i="1" l="1"/>
  <c r="G28" i="1"/>
  <c r="L8" i="1"/>
  <c r="I8" i="1"/>
  <c r="H8" i="1"/>
  <c r="C26" i="1"/>
  <c r="C5" i="1"/>
  <c r="C25" i="1"/>
  <c r="F28" i="1"/>
  <c r="E25" i="1"/>
  <c r="E26" i="1"/>
  <c r="E5" i="1"/>
  <c r="K5" i="1" l="1"/>
  <c r="K28" i="1"/>
  <c r="K11" i="1"/>
  <c r="K15" i="1"/>
  <c r="K19" i="1"/>
  <c r="K23" i="1"/>
  <c r="K10" i="1"/>
  <c r="K14" i="1"/>
  <c r="K18" i="1"/>
  <c r="K22" i="1"/>
  <c r="K9" i="1"/>
  <c r="K13" i="1"/>
  <c r="K17" i="1"/>
  <c r="K21" i="1"/>
  <c r="K26" i="1"/>
  <c r="K12" i="1"/>
  <c r="K16" i="1"/>
  <c r="K20" i="1"/>
  <c r="K25" i="1"/>
  <c r="K7" i="1"/>
  <c r="K8" i="1"/>
  <c r="I28" i="1"/>
  <c r="H26" i="1"/>
  <c r="L5" i="1"/>
  <c r="H10" i="1"/>
  <c r="H14" i="1"/>
  <c r="H18" i="1"/>
  <c r="H22" i="1"/>
  <c r="I5" i="1"/>
  <c r="H17" i="1"/>
  <c r="H21" i="1"/>
  <c r="H12" i="1"/>
  <c r="H16" i="1"/>
  <c r="H20" i="1"/>
  <c r="H11" i="1"/>
  <c r="H15" i="1"/>
  <c r="H19" i="1"/>
  <c r="H23" i="1"/>
  <c r="H13" i="1"/>
  <c r="H9" i="1"/>
  <c r="H7" i="1"/>
  <c r="H5" i="1"/>
</calcChain>
</file>

<file path=xl/sharedStrings.xml><?xml version="1.0" encoding="utf-8"?>
<sst xmlns="http://schemas.openxmlformats.org/spreadsheetml/2006/main" count="114" uniqueCount="74">
  <si>
    <t>Налоги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</si>
  <si>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</si>
  <si>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</si>
  <si>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</si>
  <si>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</si>
  <si>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</si>
  <si>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</si>
  <si>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</si>
  <si>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</si>
  <si>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Аренда имущества, находящегося в оперативном управлении</t>
  </si>
  <si>
    <t>Аренда имущества, составляющая казну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</si>
  <si>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</si>
  <si>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</si>
  <si>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после разграничения</t>
  </si>
  <si>
    <t>удельный вес</t>
  </si>
  <si>
    <t>Налоговые и неналоговые доходы</t>
  </si>
  <si>
    <t>Безвозмездные поступления</t>
  </si>
  <si>
    <t>Итого доходов</t>
  </si>
  <si>
    <t>Наименование</t>
  </si>
  <si>
    <t>Общегосударственные вопросы</t>
  </si>
  <si>
    <t>в том числе: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</si>
  <si>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</si>
  <si>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</si>
  <si>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</si>
  <si>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</si>
  <si>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</si>
  <si>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</si>
  <si>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Дорожное хозяйство</t>
  </si>
  <si>
    <t>Другие вопросы в области национальной экономики</t>
  </si>
  <si>
    <t>Коммунальное хозяйство</t>
  </si>
  <si>
    <t>Благоустройство</t>
  </si>
  <si>
    <t>уличное освещение</t>
  </si>
  <si>
    <t>содержание мест захоронения</t>
  </si>
  <si>
    <t>прочее</t>
  </si>
  <si>
    <t>Социальная политика</t>
  </si>
  <si>
    <t>Функционирование органов местного самоуправления</t>
  </si>
  <si>
    <t>Всего расходов</t>
  </si>
  <si>
    <t>Арендная плата за землю до разграничения</t>
  </si>
  <si>
    <t>Арендная плата за землю после разграничения</t>
  </si>
  <si>
    <t>Плата по соглашениям об установлении сервитута</t>
  </si>
  <si>
    <t>Прочие доходы от использования имущества</t>
  </si>
  <si>
    <t>Доходы от продажи земельных участков до разграничения</t>
  </si>
  <si>
    <t>Перечисления из бюджетов поселений по решениям о взыскании средств</t>
  </si>
  <si>
    <t>Жилищное хозяйство</t>
  </si>
  <si>
    <t>программа формирования современной городской среды</t>
  </si>
  <si>
    <t>утверждено, тыс.руб.</t>
  </si>
  <si>
    <t>проект, тыс.руб.</t>
  </si>
  <si>
    <t>компенсация выпадающих доходов за услуги водоснабжения</t>
  </si>
  <si>
    <t>прочие мероприятия в области коммунального хозяйства</t>
  </si>
  <si>
    <t>выполнение других обязательств органов местного самоуправления</t>
  </si>
  <si>
    <t>уплата взносов на капитальный ремонт общего имущества в многоквартирных домах собственником жилого помещения</t>
  </si>
  <si>
    <t>-</t>
  </si>
  <si>
    <t>Инициативные платежи</t>
  </si>
  <si>
    <t>Жилищно-коммунальное хозяйство</t>
  </si>
  <si>
    <t>прочие мероприятия по благоустройству территории поселения</t>
  </si>
  <si>
    <t>Пожертвования</t>
  </si>
  <si>
    <t>ремонт уличного освещения</t>
  </si>
  <si>
    <t>2025 год</t>
  </si>
  <si>
    <t>2026 год</t>
  </si>
  <si>
    <t>Рост 2026 к 2025 году</t>
  </si>
  <si>
    <t>Структура и динамика расходов Кокшамарского сельского поселения по разделам бюджетной классификации
на 2024 год и на плановый период 2025-2026 годов</t>
  </si>
  <si>
    <t>Проект бюджета на 2026 год, тыс.руб.</t>
  </si>
  <si>
    <t>% роста 2026 к 2025 году</t>
  </si>
  <si>
    <t>Структура и динамика доходов бюджета Кокшамарского сельского поселения на 2025-2027 гг.</t>
  </si>
  <si>
    <t>2027 год</t>
  </si>
  <si>
    <t>Рост 2027 к 2026 году</t>
  </si>
  <si>
    <t>Проект бюджета на 2027 год, тыс.руб.</t>
  </si>
  <si>
    <t>% роста 2027 к 2026 году</t>
  </si>
  <si>
    <t>озеленение</t>
  </si>
  <si>
    <t>Первоначальный бюджет 2025 года, тыс.руб.</t>
  </si>
  <si>
    <t>Проект бюджета на 2028 год, тыс.руб.</t>
  </si>
  <si>
    <t>% роста 2028 к 2027 году</t>
  </si>
  <si>
    <t>2028 год</t>
  </si>
  <si>
    <t>Рост 2028 к 2027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</si>
</sst>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0" fillId="2" borderId="0" xfId="0" applyFill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zoomScale="90" zoomScaleNormal="90" workbookViewId="0">
      <selection activeCell="P23" sqref="P23"/>
    </sheetView>
  </sheetViews>
  <sheetFormatPr defaultRowHeight="15" x14ac:dyDescent="0.25"/>
  <cols>
    <col min="1" max="1" width="35.85546875" customWidth="1"/>
    <col min="2" max="2" width="12.140625" style="1" bestFit="1" customWidth="1"/>
    <col min="3" max="3" width="10.28515625" style="1" bestFit="1" customWidth="1"/>
    <col min="4" max="4" width="10.42578125" style="1" customWidth="1"/>
    <col min="5" max="5" width="10.28515625" style="1" bestFit="1" customWidth="1"/>
    <col min="6" max="6" width="11" style="1" customWidth="1"/>
    <col min="7" max="7" width="10.85546875" customWidth="1"/>
    <col min="8" max="8" width="10.28515625" customWidth="1"/>
    <col min="9" max="9" width="11.140625" customWidth="1"/>
    <col min="10" max="10" width="10.28515625" customWidth="1"/>
    <col min="11" max="11" width="11.140625" customWidth="1"/>
    <col min="12" max="12" width="10.7109375" customWidth="1"/>
  </cols>
  <sheetData>
    <row r="1" spans="1:12" ht="15.6" x14ac:dyDescent="0.25">
      <c r="A1" s="22"/>
      <c r="B1" s="22"/>
      <c r="C1" s="22"/>
      <c r="D1" s="22"/>
      <c r="E1" s="22"/>
      <c r="F1" s="22"/>
    </row>
    <row r="2" spans="1:12" ht="22.7" customHeight="1" x14ac:dyDescent="0.3">
      <c r="A2" s="23" t="s">
        <v>63</v>
      </c>
      <c r="B2" s="23"/>
      <c r="C2" s="23"/>
      <c r="D2" s="23"/>
      <c r="E2" s="23"/>
      <c r="F2" s="23"/>
      <c r="G2" s="24"/>
      <c r="H2" s="24"/>
      <c r="I2" s="24"/>
      <c r="J2" s="24"/>
      <c r="K2" s="24"/>
      <c r="L2" s="24"/>
    </row>
    <row r="3" spans="1:12" ht="22.7" customHeight="1" x14ac:dyDescent="0.25">
      <c r="A3" s="21" t="s">
        <v>0</v>
      </c>
      <c r="B3" s="21" t="s">
        <v>57</v>
      </c>
      <c r="C3" s="21"/>
      <c r="D3" s="21" t="s">
        <v>58</v>
      </c>
      <c r="E3" s="21"/>
      <c r="F3" s="21" t="s">
        <v>59</v>
      </c>
      <c r="G3" s="21" t="s">
        <v>64</v>
      </c>
      <c r="H3" s="21"/>
      <c r="I3" s="21" t="s">
        <v>65</v>
      </c>
      <c r="J3" s="21" t="s">
        <v>72</v>
      </c>
      <c r="K3" s="21"/>
      <c r="L3" s="21" t="s">
        <v>73</v>
      </c>
    </row>
    <row r="4" spans="1:12" ht="59.25" customHeight="1" x14ac:dyDescent="0.25">
      <c r="A4" s="21"/>
      <c r="B4" s="3" t="s">
        <v>45</v>
      </c>
      <c r="C4" s="3" t="s">
        <v>14</v>
      </c>
      <c r="D4" s="3" t="s">
        <v>46</v>
      </c>
      <c r="E4" s="3" t="s">
        <v>14</v>
      </c>
      <c r="F4" s="21"/>
      <c r="G4" s="3" t="s">
        <v>46</v>
      </c>
      <c r="H4" s="3" t="s">
        <v>14</v>
      </c>
      <c r="I4" s="21"/>
      <c r="J4" s="3" t="s">
        <v>46</v>
      </c>
      <c r="K4" s="3" t="s">
        <v>14</v>
      </c>
      <c r="L4" s="21"/>
    </row>
    <row r="5" spans="1:12" ht="15.75" customHeight="1" x14ac:dyDescent="0.25">
      <c r="A5" s="4" t="s">
        <v>15</v>
      </c>
      <c r="B5" s="19">
        <f>B7+B8</f>
        <v>3500.1</v>
      </c>
      <c r="C5" s="20">
        <f>B5/B28</f>
        <v>0.2837808654713177</v>
      </c>
      <c r="D5" s="19">
        <f>D7+D8</f>
        <v>3792.4</v>
      </c>
      <c r="E5" s="20">
        <f>D5/D28</f>
        <v>0.32214988583233667</v>
      </c>
      <c r="F5" s="20">
        <f>D5/B5</f>
        <v>1.0835118996600097</v>
      </c>
      <c r="G5" s="19">
        <f>G7+G8</f>
        <v>3977.5</v>
      </c>
      <c r="H5" s="20">
        <f>G5/G28</f>
        <v>0.44007447022612689</v>
      </c>
      <c r="I5" s="20">
        <f>G5/D5</f>
        <v>1.0488081426009914</v>
      </c>
      <c r="J5" s="19">
        <f>J7+J8</f>
        <v>3854.4</v>
      </c>
      <c r="K5" s="20">
        <f>J5/J28</f>
        <v>0.42623791626455287</v>
      </c>
      <c r="L5" s="20">
        <f>J5/G5</f>
        <v>0.9690509113764928</v>
      </c>
    </row>
    <row r="6" spans="1:12" ht="18.75" x14ac:dyDescent="0.25">
      <c r="A6" s="4" t="s">
        <v>1</v>
      </c>
      <c r="B6" s="19"/>
      <c r="C6" s="20"/>
      <c r="D6" s="19"/>
      <c r="E6" s="20"/>
      <c r="F6" s="20"/>
      <c r="G6" s="19"/>
      <c r="H6" s="20"/>
      <c r="I6" s="20"/>
      <c r="J6" s="19"/>
      <c r="K6" s="20"/>
      <c r="L6" s="20"/>
    </row>
    <row r="7" spans="1:12" ht="19.5" x14ac:dyDescent="0.25">
      <c r="A7" s="9" t="s">
        <v>2</v>
      </c>
      <c r="B7" s="10">
        <f>B9+B10+B11+B12</f>
        <v>3347</v>
      </c>
      <c r="C7" s="11">
        <f>B7/B5</f>
        <v>0.95625839261735379</v>
      </c>
      <c r="D7" s="10">
        <f>D9+D10+D11+D12</f>
        <v>3278</v>
      </c>
      <c r="E7" s="11">
        <f>D7/D5</f>
        <v>0.86436029954646132</v>
      </c>
      <c r="F7" s="11">
        <f>D7/B7</f>
        <v>0.97938452345383931</v>
      </c>
      <c r="G7" s="10">
        <f>G9+G10+G11+G12</f>
        <v>3462</v>
      </c>
      <c r="H7" s="11">
        <f>G7/G5</f>
        <v>0.87039597737272156</v>
      </c>
      <c r="I7" s="11">
        <f>G7/D7</f>
        <v>1.0561317876754119</v>
      </c>
      <c r="J7" s="10">
        <f>J9+J10+J11+J12</f>
        <v>3340</v>
      </c>
      <c r="K7" s="11">
        <f>J7/J5</f>
        <v>0.86654213366542132</v>
      </c>
      <c r="L7" s="11">
        <f>J7/G7</f>
        <v>0.96476025418833045</v>
      </c>
    </row>
    <row r="8" spans="1:12" ht="19.5" x14ac:dyDescent="0.25">
      <c r="A8" s="9" t="s">
        <v>3</v>
      </c>
      <c r="B8" s="10">
        <f>B13+B20+B24</f>
        <v>153.1</v>
      </c>
      <c r="C8" s="11">
        <f>B8/B5</f>
        <v>4.3741607382646208E-2</v>
      </c>
      <c r="D8" s="10">
        <f>D13+D20+D24</f>
        <v>514.4</v>
      </c>
      <c r="E8" s="11">
        <f>D8/D5</f>
        <v>0.13563970045353865</v>
      </c>
      <c r="F8" s="11">
        <f>D8/B8</f>
        <v>3.3598954931417375</v>
      </c>
      <c r="G8" s="10">
        <f>G13+G20+G24</f>
        <v>515.5</v>
      </c>
      <c r="H8" s="11">
        <f>G8/G5</f>
        <v>0.12960402262727844</v>
      </c>
      <c r="I8" s="11">
        <f t="shared" ref="I8:I28" si="0">G8/D8</f>
        <v>1.0021384136858476</v>
      </c>
      <c r="J8" s="10">
        <f>J13+J20+J24</f>
        <v>514.4</v>
      </c>
      <c r="K8" s="11">
        <f>J8/J5</f>
        <v>0.13345786633457865</v>
      </c>
      <c r="L8" s="11">
        <f t="shared" ref="L8:L26" si="1">J8/G8</f>
        <v>0.9978661493695441</v>
      </c>
    </row>
    <row r="9" spans="1:12" ht="37.5" x14ac:dyDescent="0.25">
      <c r="A9" s="6" t="s">
        <v>4</v>
      </c>
      <c r="B9" s="7">
        <v>2134</v>
      </c>
      <c r="C9" s="12">
        <f>B9/$B$5</f>
        <v>0.6096968658038342</v>
      </c>
      <c r="D9" s="7">
        <v>1867</v>
      </c>
      <c r="E9" s="12">
        <f>D9/$D$5</f>
        <v>0.49230039025419259</v>
      </c>
      <c r="F9" s="12">
        <f>D9/B9</f>
        <v>0.87488284910965319</v>
      </c>
      <c r="G9" s="7">
        <v>1995</v>
      </c>
      <c r="H9" s="12">
        <f>G9/$G$5</f>
        <v>0.50157133878064109</v>
      </c>
      <c r="I9" s="12">
        <f t="shared" si="0"/>
        <v>1.0685591858596679</v>
      </c>
      <c r="J9" s="7">
        <v>1867</v>
      </c>
      <c r="K9" s="12">
        <f>J9/$J$5</f>
        <v>0.48438148609381487</v>
      </c>
      <c r="L9" s="12">
        <f t="shared" si="1"/>
        <v>0.93583959899749369</v>
      </c>
    </row>
    <row r="10" spans="1:12" ht="37.5" x14ac:dyDescent="0.25">
      <c r="A10" s="6" t="s">
        <v>5</v>
      </c>
      <c r="B10" s="7">
        <v>640</v>
      </c>
      <c r="C10" s="12">
        <f t="shared" ref="C10:C24" si="2">B10/$B$5</f>
        <v>0.18285191851661381</v>
      </c>
      <c r="D10" s="7">
        <v>650</v>
      </c>
      <c r="E10" s="12">
        <f t="shared" ref="E10:E24" si="3">D10/$D$5</f>
        <v>0.17139542242379496</v>
      </c>
      <c r="F10" s="12">
        <f t="shared" ref="F10:F22" si="4">D10/B10</f>
        <v>1.015625</v>
      </c>
      <c r="G10" s="7">
        <v>676</v>
      </c>
      <c r="H10" s="12">
        <f t="shared" ref="H10:H24" si="5">G10/$G$5</f>
        <v>0.16995600251414206</v>
      </c>
      <c r="I10" s="12">
        <f t="shared" si="0"/>
        <v>1.04</v>
      </c>
      <c r="J10" s="7">
        <v>650</v>
      </c>
      <c r="K10" s="12">
        <f t="shared" ref="K10:K28" si="6">J10/$J$5</f>
        <v>0.16863843918638438</v>
      </c>
      <c r="L10" s="12">
        <f t="shared" si="1"/>
        <v>0.96153846153846156</v>
      </c>
    </row>
    <row r="11" spans="1:12" ht="18.75" x14ac:dyDescent="0.25">
      <c r="A11" s="6" t="s">
        <v>6</v>
      </c>
      <c r="B11" s="7">
        <v>572</v>
      </c>
      <c r="C11" s="12">
        <f t="shared" si="2"/>
        <v>0.16342390217422359</v>
      </c>
      <c r="D11" s="7">
        <v>760</v>
      </c>
      <c r="E11" s="12">
        <f t="shared" si="3"/>
        <v>0.20040080160320642</v>
      </c>
      <c r="F11" s="12">
        <f t="shared" si="4"/>
        <v>1.3286713286713288</v>
      </c>
      <c r="G11" s="7">
        <v>790</v>
      </c>
      <c r="H11" s="12">
        <f t="shared" si="5"/>
        <v>0.19861722187303582</v>
      </c>
      <c r="I11" s="12">
        <f t="shared" si="0"/>
        <v>1.0394736842105263</v>
      </c>
      <c r="J11" s="7">
        <v>822</v>
      </c>
      <c r="K11" s="12">
        <f t="shared" si="6"/>
        <v>0.21326276463262764</v>
      </c>
      <c r="L11" s="12">
        <f t="shared" si="1"/>
        <v>1.040506329113924</v>
      </c>
    </row>
    <row r="12" spans="1:12" ht="18.75" x14ac:dyDescent="0.25">
      <c r="A12" s="6" t="s">
        <v>7</v>
      </c>
      <c r="B12" s="7">
        <v>1</v>
      </c>
      <c r="C12" s="12">
        <f t="shared" si="2"/>
        <v>2.8570612268220911E-4</v>
      </c>
      <c r="D12" s="7">
        <v>1</v>
      </c>
      <c r="E12" s="12">
        <f t="shared" si="3"/>
        <v>2.6368526526737685E-4</v>
      </c>
      <c r="F12" s="12">
        <f t="shared" si="4"/>
        <v>1</v>
      </c>
      <c r="G12" s="7">
        <v>1</v>
      </c>
      <c r="H12" s="12">
        <f t="shared" si="5"/>
        <v>2.5141420490257699E-4</v>
      </c>
      <c r="I12" s="12">
        <f t="shared" si="0"/>
        <v>1</v>
      </c>
      <c r="J12" s="7">
        <v>1</v>
      </c>
      <c r="K12" s="12">
        <f t="shared" si="6"/>
        <v>2.594437525944375E-4</v>
      </c>
      <c r="L12" s="12">
        <f t="shared" si="1"/>
        <v>1</v>
      </c>
    </row>
    <row r="13" spans="1:12" ht="39.75" customHeight="1" x14ac:dyDescent="0.25">
      <c r="A13" s="13" t="s">
        <v>8</v>
      </c>
      <c r="B13" s="14">
        <f>B14+B15+B16+B17+B19</f>
        <v>14</v>
      </c>
      <c r="C13" s="12">
        <f t="shared" si="2"/>
        <v>3.9998857175509274E-3</v>
      </c>
      <c r="D13" s="14">
        <f>D14+D15+D16+D17+D19</f>
        <v>14.4</v>
      </c>
      <c r="E13" s="12">
        <f t="shared" si="3"/>
        <v>3.7970678198502267E-3</v>
      </c>
      <c r="F13" s="12"/>
      <c r="G13" s="14">
        <f>G14+G15+G16+G17+G19</f>
        <v>15.5</v>
      </c>
      <c r="H13" s="12">
        <f t="shared" si="5"/>
        <v>3.8969201759899434E-3</v>
      </c>
      <c r="I13" s="15">
        <f t="shared" si="0"/>
        <v>1.0763888888888888</v>
      </c>
      <c r="J13" s="14">
        <f>J14+J15+J16+J17+J19</f>
        <v>14.4</v>
      </c>
      <c r="K13" s="12">
        <f t="shared" si="6"/>
        <v>3.7359900373599006E-3</v>
      </c>
      <c r="L13" s="15">
        <f t="shared" si="1"/>
        <v>0.92903225806451617</v>
      </c>
    </row>
    <row r="14" spans="1:12" ht="20.25" hidden="1" customHeight="1" thickBot="1" x14ac:dyDescent="0.3">
      <c r="A14" s="6" t="s">
        <v>37</v>
      </c>
      <c r="B14" s="7"/>
      <c r="C14" s="12">
        <f t="shared" si="2"/>
        <v>0</v>
      </c>
      <c r="D14" s="7"/>
      <c r="E14" s="12">
        <f t="shared" si="3"/>
        <v>0</v>
      </c>
      <c r="F14" s="12" t="e">
        <f t="shared" si="4"/>
        <v>#DIV/0!</v>
      </c>
      <c r="G14" s="7"/>
      <c r="H14" s="12">
        <f t="shared" si="5"/>
        <v>0</v>
      </c>
      <c r="I14" s="12" t="e">
        <f t="shared" si="0"/>
        <v>#DIV/0!</v>
      </c>
      <c r="J14" s="7"/>
      <c r="K14" s="12">
        <f t="shared" si="6"/>
        <v>0</v>
      </c>
      <c r="L14" s="12" t="e">
        <f t="shared" si="1"/>
        <v>#DIV/0!</v>
      </c>
    </row>
    <row r="15" spans="1:12" ht="37.5" customHeight="1" x14ac:dyDescent="0.25">
      <c r="A15" s="6" t="s">
        <v>38</v>
      </c>
      <c r="B15" s="7">
        <v>1</v>
      </c>
      <c r="C15" s="12">
        <f t="shared" si="2"/>
        <v>2.8570612268220911E-4</v>
      </c>
      <c r="D15" s="7">
        <v>1.4</v>
      </c>
      <c r="E15" s="12">
        <f t="shared" si="3"/>
        <v>3.6915937137432759E-4</v>
      </c>
      <c r="F15" s="12"/>
      <c r="G15" s="7">
        <v>2</v>
      </c>
      <c r="H15" s="12">
        <f t="shared" si="5"/>
        <v>5.0282840980515398E-4</v>
      </c>
      <c r="I15" s="12">
        <f t="shared" si="0"/>
        <v>1.4285714285714286</v>
      </c>
      <c r="J15" s="7">
        <v>1.4</v>
      </c>
      <c r="K15" s="12">
        <f t="shared" si="6"/>
        <v>3.6322125363221251E-4</v>
      </c>
      <c r="L15" s="12">
        <f t="shared" si="1"/>
        <v>0.7</v>
      </c>
    </row>
    <row r="16" spans="1:12" ht="1.5" hidden="1" customHeight="1" x14ac:dyDescent="0.25">
      <c r="A16" s="6" t="s">
        <v>9</v>
      </c>
      <c r="B16" s="7">
        <v>0</v>
      </c>
      <c r="C16" s="12">
        <f t="shared" si="2"/>
        <v>0</v>
      </c>
      <c r="D16" s="7">
        <v>0</v>
      </c>
      <c r="E16" s="12">
        <f t="shared" si="3"/>
        <v>0</v>
      </c>
      <c r="F16" s="12" t="s">
        <v>51</v>
      </c>
      <c r="G16" s="7">
        <v>0</v>
      </c>
      <c r="H16" s="12">
        <f t="shared" si="5"/>
        <v>0</v>
      </c>
      <c r="I16" s="12" t="e">
        <f t="shared" si="0"/>
        <v>#DIV/0!</v>
      </c>
      <c r="J16" s="7">
        <v>0</v>
      </c>
      <c r="K16" s="12">
        <f t="shared" si="6"/>
        <v>0</v>
      </c>
      <c r="L16" s="12" t="e">
        <f t="shared" si="1"/>
        <v>#DIV/0!</v>
      </c>
    </row>
    <row r="17" spans="1:12" ht="36.75" customHeight="1" x14ac:dyDescent="0.25">
      <c r="A17" s="6" t="s">
        <v>10</v>
      </c>
      <c r="B17" s="7">
        <v>13</v>
      </c>
      <c r="C17" s="12">
        <f t="shared" si="2"/>
        <v>3.7141795948687183E-3</v>
      </c>
      <c r="D17" s="7">
        <v>13</v>
      </c>
      <c r="E17" s="12">
        <f t="shared" si="3"/>
        <v>3.4279084484758991E-3</v>
      </c>
      <c r="F17" s="12" t="s">
        <v>51</v>
      </c>
      <c r="G17" s="7">
        <v>13.5</v>
      </c>
      <c r="H17" s="12">
        <f t="shared" si="5"/>
        <v>3.3940917661847893E-3</v>
      </c>
      <c r="I17" s="12">
        <f t="shared" si="0"/>
        <v>1.0384615384615385</v>
      </c>
      <c r="J17" s="7">
        <v>13</v>
      </c>
      <c r="K17" s="12">
        <f t="shared" si="6"/>
        <v>3.3727687837276877E-3</v>
      </c>
      <c r="L17" s="12">
        <f t="shared" si="1"/>
        <v>0.96296296296296291</v>
      </c>
    </row>
    <row r="18" spans="1:12" ht="30.75" hidden="1" customHeight="1" thickBot="1" x14ac:dyDescent="0.3">
      <c r="A18" s="6" t="s">
        <v>39</v>
      </c>
      <c r="B18" s="7"/>
      <c r="C18" s="12">
        <f t="shared" si="2"/>
        <v>0</v>
      </c>
      <c r="D18" s="7"/>
      <c r="E18" s="12">
        <f t="shared" si="3"/>
        <v>0</v>
      </c>
      <c r="F18" s="12" t="e">
        <f t="shared" si="4"/>
        <v>#DIV/0!</v>
      </c>
      <c r="G18" s="7"/>
      <c r="H18" s="12">
        <f t="shared" si="5"/>
        <v>0</v>
      </c>
      <c r="I18" s="12" t="e">
        <f t="shared" si="0"/>
        <v>#DIV/0!</v>
      </c>
      <c r="J18" s="7"/>
      <c r="K18" s="12">
        <f t="shared" si="6"/>
        <v>0</v>
      </c>
      <c r="L18" s="12" t="e">
        <f t="shared" si="1"/>
        <v>#DIV/0!</v>
      </c>
    </row>
    <row r="19" spans="1:12" ht="6.75" hidden="1" customHeight="1" thickBot="1" x14ac:dyDescent="0.3">
      <c r="A19" s="6" t="s">
        <v>40</v>
      </c>
      <c r="B19" s="7">
        <v>0</v>
      </c>
      <c r="C19" s="12">
        <f t="shared" si="2"/>
        <v>0</v>
      </c>
      <c r="D19" s="7">
        <v>0</v>
      </c>
      <c r="E19" s="12">
        <f t="shared" si="3"/>
        <v>0</v>
      </c>
      <c r="F19" s="12" t="e">
        <f t="shared" si="4"/>
        <v>#DIV/0!</v>
      </c>
      <c r="G19" s="7">
        <v>0</v>
      </c>
      <c r="H19" s="12">
        <f t="shared" si="5"/>
        <v>0</v>
      </c>
      <c r="I19" s="12" t="s">
        <v>51</v>
      </c>
      <c r="J19" s="7">
        <v>0</v>
      </c>
      <c r="K19" s="12">
        <f t="shared" si="6"/>
        <v>0</v>
      </c>
      <c r="L19" s="12" t="s">
        <v>51</v>
      </c>
    </row>
    <row r="20" spans="1:12" ht="32.65" hidden="1" customHeight="1" thickBot="1" x14ac:dyDescent="0.3">
      <c r="A20" s="13" t="s">
        <v>11</v>
      </c>
      <c r="B20" s="14">
        <f>B21+B22+B23</f>
        <v>0</v>
      </c>
      <c r="C20" s="12">
        <f t="shared" si="2"/>
        <v>0</v>
      </c>
      <c r="D20" s="14">
        <f>D21+D22+D23</f>
        <v>500</v>
      </c>
      <c r="E20" s="12">
        <f t="shared" si="3"/>
        <v>0.13184263263368842</v>
      </c>
      <c r="F20" s="12" t="s">
        <v>51</v>
      </c>
      <c r="G20" s="14">
        <f>G21+G22+G23</f>
        <v>500</v>
      </c>
      <c r="H20" s="12">
        <f t="shared" si="5"/>
        <v>0.12570710245128849</v>
      </c>
      <c r="I20" s="15" t="s">
        <v>51</v>
      </c>
      <c r="J20" s="14">
        <f>J21+J22+J23</f>
        <v>500</v>
      </c>
      <c r="K20" s="12">
        <f t="shared" si="6"/>
        <v>0.12972187629721876</v>
      </c>
      <c r="L20" s="15" t="s">
        <v>51</v>
      </c>
    </row>
    <row r="21" spans="1:12" ht="37.5" hidden="1" customHeight="1" x14ac:dyDescent="0.25">
      <c r="A21" s="6" t="s">
        <v>12</v>
      </c>
      <c r="B21" s="7"/>
      <c r="C21" s="12">
        <f t="shared" si="2"/>
        <v>0</v>
      </c>
      <c r="D21" s="7"/>
      <c r="E21" s="12">
        <f t="shared" si="3"/>
        <v>0</v>
      </c>
      <c r="F21" s="12" t="e">
        <f t="shared" si="4"/>
        <v>#DIV/0!</v>
      </c>
      <c r="G21" s="7"/>
      <c r="H21" s="12">
        <f t="shared" si="5"/>
        <v>0</v>
      </c>
      <c r="I21" s="15" t="e">
        <f t="shared" si="0"/>
        <v>#DIV/0!</v>
      </c>
      <c r="J21" s="7"/>
      <c r="K21" s="12">
        <f t="shared" si="6"/>
        <v>0</v>
      </c>
      <c r="L21" s="12" t="e">
        <f t="shared" si="1"/>
        <v>#DIV/0!</v>
      </c>
    </row>
    <row r="22" spans="1:12" ht="56.25" hidden="1" customHeight="1" x14ac:dyDescent="0.25">
      <c r="A22" s="6" t="s">
        <v>41</v>
      </c>
      <c r="B22" s="7"/>
      <c r="C22" s="12">
        <f t="shared" si="2"/>
        <v>0</v>
      </c>
      <c r="D22" s="7"/>
      <c r="E22" s="12">
        <f t="shared" si="3"/>
        <v>0</v>
      </c>
      <c r="F22" s="12" t="e">
        <f t="shared" si="4"/>
        <v>#DIV/0!</v>
      </c>
      <c r="G22" s="7"/>
      <c r="H22" s="12">
        <f t="shared" si="5"/>
        <v>0</v>
      </c>
      <c r="I22" s="12" t="e">
        <f t="shared" si="0"/>
        <v>#DIV/0!</v>
      </c>
      <c r="J22" s="7"/>
      <c r="K22" s="12">
        <f t="shared" si="6"/>
        <v>0</v>
      </c>
      <c r="L22" s="12" t="e">
        <f t="shared" si="1"/>
        <v>#DIV/0!</v>
      </c>
    </row>
    <row r="23" spans="1:12" ht="56.25" x14ac:dyDescent="0.25">
      <c r="A23" s="6" t="s">
        <v>13</v>
      </c>
      <c r="B23" s="7">
        <v>0</v>
      </c>
      <c r="C23" s="12">
        <f t="shared" si="2"/>
        <v>0</v>
      </c>
      <c r="D23" s="7">
        <v>500</v>
      </c>
      <c r="E23" s="12">
        <f t="shared" si="3"/>
        <v>0.13184263263368842</v>
      </c>
      <c r="F23" s="12" t="s">
        <v>51</v>
      </c>
      <c r="G23" s="7">
        <v>500</v>
      </c>
      <c r="H23" s="12">
        <f t="shared" si="5"/>
        <v>0.12570710245128849</v>
      </c>
      <c r="I23" s="12" t="s">
        <v>51</v>
      </c>
      <c r="J23" s="7">
        <v>500</v>
      </c>
      <c r="K23" s="12">
        <f t="shared" si="6"/>
        <v>0.12972187629721876</v>
      </c>
      <c r="L23" s="12" t="s">
        <v>51</v>
      </c>
    </row>
    <row r="24" spans="1:12" ht="21.75" customHeight="1" x14ac:dyDescent="0.25">
      <c r="A24" s="6" t="s">
        <v>52</v>
      </c>
      <c r="B24" s="7">
        <v>139.1</v>
      </c>
      <c r="C24" s="12">
        <f t="shared" si="2"/>
        <v>3.9741721665095285E-2</v>
      </c>
      <c r="D24" s="7">
        <v>0</v>
      </c>
      <c r="E24" s="12">
        <f t="shared" si="3"/>
        <v>0</v>
      </c>
      <c r="F24" s="12" t="s">
        <v>51</v>
      </c>
      <c r="G24" s="7">
        <v>0</v>
      </c>
      <c r="H24" s="12">
        <f t="shared" si="5"/>
        <v>0</v>
      </c>
      <c r="I24" s="12" t="s">
        <v>51</v>
      </c>
      <c r="J24" s="7">
        <v>0</v>
      </c>
      <c r="K24" s="12">
        <f t="shared" si="6"/>
        <v>0</v>
      </c>
      <c r="L24" s="12" t="s">
        <v>51</v>
      </c>
    </row>
    <row r="25" spans="1:12" ht="78" hidden="1" customHeight="1" x14ac:dyDescent="0.25">
      <c r="A25" s="9" t="s">
        <v>42</v>
      </c>
      <c r="B25" s="10"/>
      <c r="C25" s="11">
        <f>B25/B28</f>
        <v>0</v>
      </c>
      <c r="D25" s="10"/>
      <c r="E25" s="11">
        <f>D25/D28</f>
        <v>0</v>
      </c>
      <c r="F25" s="11" t="e">
        <f>D25/B25</f>
        <v>#DIV/0!</v>
      </c>
      <c r="G25" s="10"/>
      <c r="H25" s="11"/>
      <c r="I25" s="11" t="e">
        <f t="shared" si="0"/>
        <v>#DIV/0!</v>
      </c>
      <c r="J25" s="10"/>
      <c r="K25" s="12">
        <f t="shared" si="6"/>
        <v>0</v>
      </c>
      <c r="L25" s="11" t="e">
        <f t="shared" si="1"/>
        <v>#DIV/0!</v>
      </c>
    </row>
    <row r="26" spans="1:12" ht="19.5" x14ac:dyDescent="0.25">
      <c r="A26" s="16" t="s">
        <v>16</v>
      </c>
      <c r="B26" s="17">
        <v>8833.7125500000002</v>
      </c>
      <c r="C26" s="18">
        <f>B26/$B$28</f>
        <v>0.71621913452868224</v>
      </c>
      <c r="D26" s="17">
        <v>7979.76</v>
      </c>
      <c r="E26" s="18">
        <f>D26/D28</f>
        <v>0.67785011416766339</v>
      </c>
      <c r="F26" s="11">
        <f t="shared" ref="F26:F28" si="7">D26/B26</f>
        <v>0.90333027646456532</v>
      </c>
      <c r="G26" s="17">
        <v>5060.7430000000004</v>
      </c>
      <c r="H26" s="18">
        <f>G26/G28</f>
        <v>0.55992552977387311</v>
      </c>
      <c r="I26" s="11">
        <f t="shared" si="0"/>
        <v>0.63419739440785194</v>
      </c>
      <c r="J26" s="17">
        <v>5188.4369999999999</v>
      </c>
      <c r="K26" s="8">
        <f t="shared" si="6"/>
        <v>1.3461075653798256</v>
      </c>
      <c r="L26" s="11">
        <f t="shared" si="1"/>
        <v>1.0252322633257607</v>
      </c>
    </row>
    <row r="27" spans="1:12" ht="19.5" x14ac:dyDescent="0.25">
      <c r="A27" s="16" t="s">
        <v>55</v>
      </c>
      <c r="B27" s="17">
        <v>0</v>
      </c>
      <c r="C27" s="18">
        <v>0</v>
      </c>
      <c r="D27" s="17">
        <v>0</v>
      </c>
      <c r="E27" s="18">
        <v>0</v>
      </c>
      <c r="F27" s="11" t="s">
        <v>51</v>
      </c>
      <c r="G27" s="17">
        <v>0</v>
      </c>
      <c r="H27" s="18"/>
      <c r="I27" s="11" t="s">
        <v>51</v>
      </c>
      <c r="J27" s="17"/>
      <c r="K27" s="8"/>
      <c r="L27" s="11"/>
    </row>
    <row r="28" spans="1:12" ht="19.5" x14ac:dyDescent="0.25">
      <c r="A28" s="16" t="s">
        <v>17</v>
      </c>
      <c r="B28" s="17">
        <f>B5+B26+B27</f>
        <v>12333.812550000001</v>
      </c>
      <c r="C28" s="18">
        <f>B28/$B$28</f>
        <v>1</v>
      </c>
      <c r="D28" s="17">
        <f>D5+D26+D27</f>
        <v>11772.16</v>
      </c>
      <c r="E28" s="18">
        <v>1</v>
      </c>
      <c r="F28" s="11">
        <f t="shared" si="7"/>
        <v>0.95446237343699536</v>
      </c>
      <c r="G28" s="17">
        <f>G5+G26</f>
        <v>9038.2430000000004</v>
      </c>
      <c r="H28" s="18">
        <v>1</v>
      </c>
      <c r="I28" s="11">
        <f t="shared" si="0"/>
        <v>0.76776419960313147</v>
      </c>
      <c r="J28" s="17">
        <f>J5+J26</f>
        <v>9042.8369999999995</v>
      </c>
      <c r="K28" s="8">
        <f t="shared" si="6"/>
        <v>2.3461075653798256</v>
      </c>
      <c r="L28" s="11">
        <v>1</v>
      </c>
    </row>
    <row r="29" spans="1:12" x14ac:dyDescent="0.25">
      <c r="C29" s="2"/>
    </row>
  </sheetData>
  <mergeCells count="21">
    <mergeCell ref="A1:F1"/>
    <mergeCell ref="G3:H3"/>
    <mergeCell ref="B3:C3"/>
    <mergeCell ref="D3:E3"/>
    <mergeCell ref="F3:F4"/>
    <mergeCell ref="A2:L2"/>
    <mergeCell ref="L3:L4"/>
    <mergeCell ref="A3:A4"/>
    <mergeCell ref="J5:J6"/>
    <mergeCell ref="K5:K6"/>
    <mergeCell ref="L5:L6"/>
    <mergeCell ref="I3:I4"/>
    <mergeCell ref="G5:G6"/>
    <mergeCell ref="H5:H6"/>
    <mergeCell ref="I5:I6"/>
    <mergeCell ref="J3:K3"/>
    <mergeCell ref="B5:B6"/>
    <mergeCell ref="C5:C6"/>
    <mergeCell ref="D5:D6"/>
    <mergeCell ref="E5:E6"/>
    <mergeCell ref="F5:F6"/>
  </mergeCells>
  <printOptions horizontalCentered="1"/>
  <pageMargins left="0" right="0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tabSelected="1" zoomScaleNormal="100" workbookViewId="0">
      <selection activeCell="J15" sqref="J15"/>
    </sheetView>
  </sheetViews>
  <sheetFormatPr defaultRowHeight="15" x14ac:dyDescent="0.25"/>
  <cols>
    <col min="1" max="1" width="39.28515625" customWidth="1"/>
    <col min="2" max="2" width="17.28515625" customWidth="1"/>
    <col min="3" max="3" width="16.5703125" customWidth="1"/>
    <col min="4" max="4" width="10.42578125" customWidth="1"/>
    <col min="5" max="5" width="16.28515625" customWidth="1"/>
    <col min="6" max="6" width="11.28515625" bestFit="1" customWidth="1"/>
    <col min="7" max="7" width="16.28515625" customWidth="1"/>
    <col min="8" max="8" width="11.28515625" bestFit="1" customWidth="1"/>
  </cols>
  <sheetData>
    <row r="1" spans="1:8" ht="35.450000000000003" customHeight="1" x14ac:dyDescent="0.3">
      <c r="A1" s="26" t="s">
        <v>60</v>
      </c>
      <c r="B1" s="26"/>
      <c r="C1" s="26"/>
      <c r="D1" s="26"/>
      <c r="E1" s="26"/>
      <c r="F1" s="24"/>
      <c r="G1" s="24"/>
      <c r="H1" s="24"/>
    </row>
    <row r="2" spans="1:8" ht="15.75" customHeight="1" x14ac:dyDescent="0.25">
      <c r="A2" s="21" t="s">
        <v>18</v>
      </c>
      <c r="B2" s="21" t="s">
        <v>69</v>
      </c>
      <c r="C2" s="21" t="s">
        <v>61</v>
      </c>
      <c r="D2" s="21" t="s">
        <v>62</v>
      </c>
      <c r="E2" s="21" t="s">
        <v>66</v>
      </c>
      <c r="F2" s="21" t="s">
        <v>67</v>
      </c>
      <c r="G2" s="21" t="s">
        <v>70</v>
      </c>
      <c r="H2" s="21" t="s">
        <v>71</v>
      </c>
    </row>
    <row r="3" spans="1:8" x14ac:dyDescent="0.25">
      <c r="A3" s="21"/>
      <c r="B3" s="21"/>
      <c r="C3" s="25"/>
      <c r="D3" s="25"/>
      <c r="E3" s="25"/>
      <c r="F3" s="25"/>
      <c r="G3" s="25"/>
      <c r="H3" s="25"/>
    </row>
    <row r="4" spans="1:8" ht="23.25" customHeight="1" x14ac:dyDescent="0.25">
      <c r="A4" s="21"/>
      <c r="B4" s="21"/>
      <c r="C4" s="25"/>
      <c r="D4" s="25"/>
      <c r="E4" s="25"/>
      <c r="F4" s="25"/>
      <c r="G4" s="25"/>
      <c r="H4" s="25"/>
    </row>
    <row r="5" spans="1:8" ht="18.75" x14ac:dyDescent="0.25">
      <c r="A5" s="4" t="s">
        <v>36</v>
      </c>
      <c r="B5" s="5">
        <f>B6+B12+B13+B14+B17+B35</f>
        <v>12333.812550000001</v>
      </c>
      <c r="C5" s="5">
        <f>C6+C12+C13+C14+C17+C35</f>
        <v>11772.159999999998</v>
      </c>
      <c r="D5" s="5">
        <f>C5/B5*100</f>
        <v>95.446237343699508</v>
      </c>
      <c r="E5" s="5">
        <f>E6+E12+E13+E14+E17+E35</f>
        <v>9038.2430000000004</v>
      </c>
      <c r="F5" s="5">
        <f>E5/C5*100</f>
        <v>76.776419960313163</v>
      </c>
      <c r="G5" s="5">
        <f>G6+G12+G13+G14+G17+G35</f>
        <v>9339.4369999999999</v>
      </c>
      <c r="H5" s="5">
        <f>G5/E5*100</f>
        <v>103.33243972307449</v>
      </c>
    </row>
    <row r="6" spans="1:8" ht="37.5" x14ac:dyDescent="0.25">
      <c r="A6" s="4" t="s">
        <v>19</v>
      </c>
      <c r="B6" s="5">
        <f>B8+B9+B10+B11</f>
        <v>3863</v>
      </c>
      <c r="C6" s="5">
        <f>C8+C9+C10+C11</f>
        <v>4969.7</v>
      </c>
      <c r="D6" s="5">
        <f t="shared" ref="D6:D35" si="0">C6/B6*100</f>
        <v>128.64871861247735</v>
      </c>
      <c r="E6" s="5">
        <f>E8+E9+E10+E11</f>
        <v>5104.7</v>
      </c>
      <c r="F6" s="5">
        <f t="shared" ref="F6:F35" si="1">E6/C6*100</f>
        <v>102.71646175825502</v>
      </c>
      <c r="G6" s="5">
        <f>G8+G9+G10+G11</f>
        <v>5298.7</v>
      </c>
      <c r="H6" s="5">
        <f t="shared" ref="H6:H35" si="2">G6/E6*100</f>
        <v>103.80041922150176</v>
      </c>
    </row>
    <row r="7" spans="1:8" ht="18.75" x14ac:dyDescent="0.25">
      <c r="A7" s="6" t="s">
        <v>20</v>
      </c>
      <c r="B7" s="7"/>
      <c r="C7" s="7"/>
      <c r="D7" s="5"/>
      <c r="E7" s="5"/>
      <c r="F7" s="5"/>
      <c r="G7" s="5"/>
      <c r="H7" s="5"/>
    </row>
    <row r="8" spans="1:8" ht="33.75" customHeight="1" x14ac:dyDescent="0.25">
      <c r="A8" s="6" t="s">
        <v>35</v>
      </c>
      <c r="B8" s="7">
        <v>3562</v>
      </c>
      <c r="C8" s="7">
        <v>4539.7</v>
      </c>
      <c r="D8" s="5">
        <f t="shared" si="0"/>
        <v>127.44806288601909</v>
      </c>
      <c r="E8" s="7">
        <v>4489.7</v>
      </c>
      <c r="F8" s="5">
        <f t="shared" si="1"/>
        <v>98.89860563473357</v>
      </c>
      <c r="G8" s="7">
        <v>4489.7</v>
      </c>
      <c r="H8" s="5">
        <f t="shared" si="2"/>
        <v>100</v>
      </c>
    </row>
    <row r="9" spans="1:8" ht="37.5" hidden="1" x14ac:dyDescent="0.25">
      <c r="A9" s="6" t="s">
        <v>21</v>
      </c>
      <c r="B9" s="7"/>
      <c r="C9" s="7"/>
      <c r="D9" s="5" t="e">
        <f t="shared" si="0"/>
        <v>#DIV/0!</v>
      </c>
      <c r="E9" s="7"/>
      <c r="F9" s="5" t="e">
        <f t="shared" si="1"/>
        <v>#DIV/0!</v>
      </c>
      <c r="G9" s="7"/>
      <c r="H9" s="5" t="e">
        <f t="shared" si="2"/>
        <v>#DIV/0!</v>
      </c>
    </row>
    <row r="10" spans="1:8" ht="18.75" x14ac:dyDescent="0.25">
      <c r="A10" s="6" t="s">
        <v>22</v>
      </c>
      <c r="B10" s="7">
        <v>10</v>
      </c>
      <c r="C10" s="7">
        <v>10</v>
      </c>
      <c r="D10" s="5">
        <f t="shared" si="0"/>
        <v>100</v>
      </c>
      <c r="E10" s="7">
        <v>10</v>
      </c>
      <c r="F10" s="5">
        <f t="shared" si="1"/>
        <v>100</v>
      </c>
      <c r="G10" s="7">
        <v>10</v>
      </c>
      <c r="H10" s="5">
        <f t="shared" si="2"/>
        <v>100</v>
      </c>
    </row>
    <row r="11" spans="1:8" ht="37.5" x14ac:dyDescent="0.25">
      <c r="A11" s="6" t="s">
        <v>23</v>
      </c>
      <c r="B11" s="7">
        <v>291</v>
      </c>
      <c r="C11" s="7">
        <v>420</v>
      </c>
      <c r="D11" s="5">
        <f t="shared" si="0"/>
        <v>144.32989690721649</v>
      </c>
      <c r="E11" s="7">
        <v>605</v>
      </c>
      <c r="F11" s="5">
        <f t="shared" si="1"/>
        <v>144.04761904761904</v>
      </c>
      <c r="G11" s="7">
        <v>799</v>
      </c>
      <c r="H11" s="5">
        <f t="shared" si="2"/>
        <v>132.06611570247935</v>
      </c>
    </row>
    <row r="12" spans="1:8" ht="18.75" x14ac:dyDescent="0.25">
      <c r="A12" s="4" t="s">
        <v>24</v>
      </c>
      <c r="B12" s="5">
        <v>184</v>
      </c>
      <c r="C12" s="5">
        <v>272.89999999999998</v>
      </c>
      <c r="D12" s="5">
        <f t="shared" si="0"/>
        <v>148.31521739130434</v>
      </c>
      <c r="E12" s="5">
        <v>317</v>
      </c>
      <c r="F12" s="5" t="s">
        <v>51</v>
      </c>
      <c r="G12" s="5">
        <v>400</v>
      </c>
      <c r="H12" s="5" t="s">
        <v>51</v>
      </c>
    </row>
    <row r="13" spans="1:8" ht="17.100000000000001" customHeight="1" x14ac:dyDescent="0.25">
      <c r="A13" s="4" t="s">
        <v>25</v>
      </c>
      <c r="B13" s="5">
        <v>197.58</v>
      </c>
      <c r="C13" s="5">
        <v>100</v>
      </c>
      <c r="D13" s="5" t="s">
        <v>51</v>
      </c>
      <c r="E13" s="5">
        <v>100</v>
      </c>
      <c r="F13" s="5">
        <f t="shared" si="1"/>
        <v>100</v>
      </c>
      <c r="G13" s="5">
        <v>100</v>
      </c>
      <c r="H13" s="5">
        <f t="shared" si="2"/>
        <v>100</v>
      </c>
    </row>
    <row r="14" spans="1:8" ht="18.75" x14ac:dyDescent="0.25">
      <c r="A14" s="4" t="s">
        <v>26</v>
      </c>
      <c r="B14" s="5">
        <f>B15+B16</f>
        <v>6427.20255</v>
      </c>
      <c r="C14" s="5">
        <f>C15+C16</f>
        <v>4657.66</v>
      </c>
      <c r="D14" s="5">
        <f t="shared" si="0"/>
        <v>72.467919966206765</v>
      </c>
      <c r="E14" s="5">
        <f>E15+E16</f>
        <v>1551.4380000000001</v>
      </c>
      <c r="F14" s="5">
        <f t="shared" si="1"/>
        <v>33.309387117136076</v>
      </c>
      <c r="G14" s="5">
        <f>G15+G16</f>
        <v>1598.0519999999999</v>
      </c>
      <c r="H14" s="5">
        <f t="shared" si="2"/>
        <v>103.00456737555737</v>
      </c>
    </row>
    <row r="15" spans="1:8" ht="18.75" x14ac:dyDescent="0.25">
      <c r="A15" s="6" t="s">
        <v>27</v>
      </c>
      <c r="B15" s="7">
        <v>5040.6400199999998</v>
      </c>
      <c r="C15" s="7">
        <v>4607.66</v>
      </c>
      <c r="D15" s="5">
        <f t="shared" si="0"/>
        <v>91.410217387434074</v>
      </c>
      <c r="E15" s="7">
        <v>1501.4380000000001</v>
      </c>
      <c r="F15" s="5">
        <f t="shared" si="1"/>
        <v>32.585694256954731</v>
      </c>
      <c r="G15" s="7">
        <v>1548.0519999999999</v>
      </c>
      <c r="H15" s="5">
        <f>G15/E15*100</f>
        <v>103.10462370074553</v>
      </c>
    </row>
    <row r="16" spans="1:8" ht="37.5" x14ac:dyDescent="0.25">
      <c r="A16" s="6" t="s">
        <v>28</v>
      </c>
      <c r="B16" s="7">
        <v>1386.5625299999999</v>
      </c>
      <c r="C16" s="7">
        <v>50</v>
      </c>
      <c r="D16" s="5" t="s">
        <v>51</v>
      </c>
      <c r="E16" s="7">
        <v>50</v>
      </c>
      <c r="F16" s="5">
        <f t="shared" si="1"/>
        <v>100</v>
      </c>
      <c r="G16" s="7">
        <v>50</v>
      </c>
      <c r="H16" s="5">
        <f>G16/E16*100</f>
        <v>100</v>
      </c>
    </row>
    <row r="17" spans="1:8" ht="15" customHeight="1" x14ac:dyDescent="0.25">
      <c r="A17" s="4" t="s">
        <v>53</v>
      </c>
      <c r="B17" s="5">
        <f>B18+B22+B26</f>
        <v>1422.13</v>
      </c>
      <c r="C17" s="5">
        <f>C18+C22+C26</f>
        <v>1460</v>
      </c>
      <c r="D17" s="5">
        <f t="shared" si="0"/>
        <v>102.66290704787889</v>
      </c>
      <c r="E17" s="5">
        <f>E18+E22+E26</f>
        <v>1653.2049999999999</v>
      </c>
      <c r="F17" s="5">
        <f t="shared" si="1"/>
        <v>113.23321917808218</v>
      </c>
      <c r="G17" s="5">
        <f>G18+G22+G26</f>
        <v>1630.7849999999999</v>
      </c>
      <c r="H17" s="5">
        <f t="shared" si="2"/>
        <v>98.643846346944258</v>
      </c>
    </row>
    <row r="18" spans="1:8" ht="18.75" hidden="1" x14ac:dyDescent="0.25">
      <c r="A18" s="6" t="s">
        <v>43</v>
      </c>
      <c r="B18" s="7">
        <v>0</v>
      </c>
      <c r="C18" s="7">
        <v>0</v>
      </c>
      <c r="D18" s="5" t="e">
        <f t="shared" si="0"/>
        <v>#DIV/0!</v>
      </c>
      <c r="E18" s="7">
        <v>0</v>
      </c>
      <c r="F18" s="5" t="e">
        <f t="shared" si="1"/>
        <v>#DIV/0!</v>
      </c>
      <c r="G18" s="7">
        <f>G20+G21</f>
        <v>0</v>
      </c>
      <c r="H18" s="5" t="e">
        <f t="shared" si="2"/>
        <v>#DIV/0!</v>
      </c>
    </row>
    <row r="19" spans="1:8" ht="18.75" hidden="1" x14ac:dyDescent="0.25">
      <c r="A19" s="6" t="s">
        <v>20</v>
      </c>
      <c r="B19" s="7"/>
      <c r="C19" s="7"/>
      <c r="D19" s="5"/>
      <c r="E19" s="7"/>
      <c r="F19" s="5"/>
      <c r="G19" s="7"/>
      <c r="H19" s="5"/>
    </row>
    <row r="20" spans="1:8" ht="56.25" hidden="1" x14ac:dyDescent="0.25">
      <c r="A20" s="6" t="s">
        <v>49</v>
      </c>
      <c r="B20" s="7">
        <v>0</v>
      </c>
      <c r="C20" s="7">
        <v>0</v>
      </c>
      <c r="D20" s="5" t="e">
        <f t="shared" si="0"/>
        <v>#DIV/0!</v>
      </c>
      <c r="E20" s="7">
        <v>0</v>
      </c>
      <c r="F20" s="5" t="e">
        <f t="shared" si="1"/>
        <v>#DIV/0!</v>
      </c>
      <c r="G20" s="7">
        <v>0</v>
      </c>
      <c r="H20" s="5" t="e">
        <f t="shared" si="2"/>
        <v>#DIV/0!</v>
      </c>
    </row>
    <row r="21" spans="1:8" ht="93.75" hidden="1" x14ac:dyDescent="0.25">
      <c r="A21" s="6" t="s">
        <v>50</v>
      </c>
      <c r="B21" s="7">
        <v>0</v>
      </c>
      <c r="C21" s="7">
        <v>0</v>
      </c>
      <c r="D21" s="5" t="s">
        <v>51</v>
      </c>
      <c r="E21" s="7">
        <v>0</v>
      </c>
      <c r="F21" s="5" t="e">
        <f t="shared" si="1"/>
        <v>#DIV/0!</v>
      </c>
      <c r="G21" s="7">
        <v>0</v>
      </c>
      <c r="H21" s="5" t="s">
        <v>51</v>
      </c>
    </row>
    <row r="22" spans="1:8" ht="13.7" customHeight="1" x14ac:dyDescent="0.25">
      <c r="A22" s="6" t="s">
        <v>29</v>
      </c>
      <c r="B22" s="7">
        <f>B24+B25</f>
        <v>190</v>
      </c>
      <c r="C22" s="7">
        <f>C24+C25</f>
        <v>100</v>
      </c>
      <c r="D22" s="5">
        <f t="shared" si="0"/>
        <v>52.631578947368418</v>
      </c>
      <c r="E22" s="7">
        <f>E24+E25</f>
        <v>100</v>
      </c>
      <c r="F22" s="5">
        <f t="shared" si="1"/>
        <v>100</v>
      </c>
      <c r="G22" s="7">
        <f>G24+G25</f>
        <v>100</v>
      </c>
      <c r="H22" s="5" t="s">
        <v>51</v>
      </c>
    </row>
    <row r="23" spans="1:8" ht="0.75" hidden="1" customHeight="1" x14ac:dyDescent="0.25">
      <c r="A23" s="6" t="s">
        <v>20</v>
      </c>
      <c r="B23" s="7"/>
      <c r="C23" s="7"/>
      <c r="D23" s="5"/>
      <c r="E23" s="7"/>
      <c r="F23" s="5"/>
      <c r="G23" s="7"/>
      <c r="H23" s="5"/>
    </row>
    <row r="24" spans="1:8" ht="56.25" hidden="1" x14ac:dyDescent="0.25">
      <c r="A24" s="6" t="s">
        <v>47</v>
      </c>
      <c r="B24" s="7">
        <v>0</v>
      </c>
      <c r="C24" s="7">
        <v>0</v>
      </c>
      <c r="D24" s="5" t="e">
        <f t="shared" si="0"/>
        <v>#DIV/0!</v>
      </c>
      <c r="E24" s="7">
        <v>0</v>
      </c>
      <c r="F24" s="5" t="s">
        <v>51</v>
      </c>
      <c r="G24" s="7">
        <v>0</v>
      </c>
      <c r="H24" s="5" t="s">
        <v>51</v>
      </c>
    </row>
    <row r="25" spans="1:8" ht="37.5" x14ac:dyDescent="0.25">
      <c r="A25" s="6" t="s">
        <v>48</v>
      </c>
      <c r="B25" s="7">
        <v>190</v>
      </c>
      <c r="C25" s="7">
        <v>100</v>
      </c>
      <c r="D25" s="5">
        <f t="shared" si="0"/>
        <v>52.631578947368418</v>
      </c>
      <c r="E25" s="7">
        <v>100</v>
      </c>
      <c r="F25" s="5">
        <f t="shared" si="1"/>
        <v>100</v>
      </c>
      <c r="G25" s="7">
        <v>100</v>
      </c>
      <c r="H25" s="5" t="s">
        <v>51</v>
      </c>
    </row>
    <row r="26" spans="1:8" ht="18.75" x14ac:dyDescent="0.25">
      <c r="A26" s="6" t="s">
        <v>30</v>
      </c>
      <c r="B26" s="7">
        <f>B28+B29+B30+B31+B33+B34+B32</f>
        <v>1232.1300000000001</v>
      </c>
      <c r="C26" s="7">
        <f>C28+C29+C30+C31+C33+C34+C32</f>
        <v>1360</v>
      </c>
      <c r="D26" s="5">
        <f t="shared" si="0"/>
        <v>110.37796336425538</v>
      </c>
      <c r="E26" s="7">
        <f>E28+E29+E30+E31+E33+E34+E32</f>
        <v>1553.2049999999999</v>
      </c>
      <c r="F26" s="5">
        <f t="shared" si="1"/>
        <v>114.20625</v>
      </c>
      <c r="G26" s="7">
        <f>G28+G29+G30+G31+G33+G34+G32</f>
        <v>1530.7849999999999</v>
      </c>
      <c r="H26" s="5">
        <f t="shared" si="2"/>
        <v>98.556533104129841</v>
      </c>
    </row>
    <row r="27" spans="1:8" ht="18.75" x14ac:dyDescent="0.25">
      <c r="A27" s="6" t="s">
        <v>20</v>
      </c>
      <c r="B27" s="7"/>
      <c r="C27" s="7"/>
      <c r="D27" s="5"/>
      <c r="E27" s="7"/>
      <c r="F27" s="5"/>
      <c r="G27" s="7"/>
      <c r="H27" s="5"/>
    </row>
    <row r="28" spans="1:8" ht="18.75" x14ac:dyDescent="0.25">
      <c r="A28" s="6" t="s">
        <v>31</v>
      </c>
      <c r="B28" s="7">
        <v>600</v>
      </c>
      <c r="C28" s="7">
        <v>850</v>
      </c>
      <c r="D28" s="5">
        <f t="shared" si="0"/>
        <v>141.66666666666669</v>
      </c>
      <c r="E28" s="7">
        <v>850</v>
      </c>
      <c r="F28" s="5">
        <f t="shared" si="1"/>
        <v>100</v>
      </c>
      <c r="G28" s="7">
        <v>850</v>
      </c>
      <c r="H28" s="5">
        <f t="shared" si="2"/>
        <v>100</v>
      </c>
    </row>
    <row r="29" spans="1:8" ht="18.75" x14ac:dyDescent="0.25">
      <c r="A29" s="6" t="s">
        <v>56</v>
      </c>
      <c r="B29" s="7">
        <v>50</v>
      </c>
      <c r="C29" s="7">
        <v>350</v>
      </c>
      <c r="D29" s="5" t="s">
        <v>51</v>
      </c>
      <c r="E29" s="7">
        <v>543.20500000000004</v>
      </c>
      <c r="F29" s="5"/>
      <c r="G29" s="7">
        <v>520.78499999999997</v>
      </c>
      <c r="H29" s="5">
        <f t="shared" si="2"/>
        <v>95.872644765788223</v>
      </c>
    </row>
    <row r="30" spans="1:8" ht="18.75" x14ac:dyDescent="0.25">
      <c r="A30" s="6" t="s">
        <v>68</v>
      </c>
      <c r="B30" s="7">
        <v>15</v>
      </c>
      <c r="C30" s="7">
        <v>50</v>
      </c>
      <c r="D30" s="5"/>
      <c r="E30" s="7">
        <v>50</v>
      </c>
      <c r="F30" s="5">
        <f t="shared" si="1"/>
        <v>100</v>
      </c>
      <c r="G30" s="7">
        <v>50</v>
      </c>
      <c r="H30" s="5">
        <f t="shared" si="2"/>
        <v>100</v>
      </c>
    </row>
    <row r="31" spans="1:8" ht="20.25" customHeight="1" x14ac:dyDescent="0.25">
      <c r="A31" s="6" t="s">
        <v>32</v>
      </c>
      <c r="B31" s="7">
        <v>60</v>
      </c>
      <c r="C31" s="7">
        <v>60</v>
      </c>
      <c r="D31" s="5" t="s">
        <v>51</v>
      </c>
      <c r="E31" s="7">
        <v>60</v>
      </c>
      <c r="F31" s="5">
        <f t="shared" si="1"/>
        <v>100</v>
      </c>
      <c r="G31" s="7">
        <v>60</v>
      </c>
      <c r="H31" s="5">
        <f t="shared" si="2"/>
        <v>100</v>
      </c>
    </row>
    <row r="32" spans="1:8" ht="31.5" customHeight="1" x14ac:dyDescent="0.25">
      <c r="A32" s="6" t="s">
        <v>54</v>
      </c>
      <c r="B32" s="7">
        <v>507.13</v>
      </c>
      <c r="C32" s="7">
        <v>50</v>
      </c>
      <c r="D32" s="5" t="s">
        <v>51</v>
      </c>
      <c r="E32" s="7">
        <v>50</v>
      </c>
      <c r="F32" s="5">
        <f t="shared" si="1"/>
        <v>100</v>
      </c>
      <c r="G32" s="7">
        <v>50</v>
      </c>
      <c r="H32" s="5" t="s">
        <v>51</v>
      </c>
    </row>
    <row r="33" spans="1:8" ht="15" hidden="1" customHeight="1" x14ac:dyDescent="0.25">
      <c r="A33" s="6" t="s">
        <v>44</v>
      </c>
      <c r="B33" s="7">
        <v>0</v>
      </c>
      <c r="C33" s="7">
        <v>0</v>
      </c>
      <c r="D33" s="5" t="s">
        <v>51</v>
      </c>
      <c r="E33" s="7">
        <v>0</v>
      </c>
      <c r="F33" s="5" t="s">
        <v>51</v>
      </c>
      <c r="G33" s="7">
        <v>0</v>
      </c>
      <c r="H33" s="5" t="s">
        <v>51</v>
      </c>
    </row>
    <row r="34" spans="1:8" ht="20.25" hidden="1" customHeight="1" x14ac:dyDescent="0.25">
      <c r="A34" s="6" t="s">
        <v>33</v>
      </c>
      <c r="B34" s="7">
        <v>0</v>
      </c>
      <c r="C34" s="7">
        <v>0</v>
      </c>
      <c r="D34" s="5" t="e">
        <f t="shared" si="0"/>
        <v>#DIV/0!</v>
      </c>
      <c r="E34" s="7">
        <v>0</v>
      </c>
      <c r="F34" s="5" t="e">
        <f t="shared" si="1"/>
        <v>#DIV/0!</v>
      </c>
      <c r="G34" s="7">
        <v>0</v>
      </c>
      <c r="H34" s="5" t="s">
        <v>51</v>
      </c>
    </row>
    <row r="35" spans="1:8" ht="18.75" x14ac:dyDescent="0.25">
      <c r="A35" s="4" t="s">
        <v>34</v>
      </c>
      <c r="B35" s="5">
        <v>239.9</v>
      </c>
      <c r="C35" s="5">
        <v>311.89999999999998</v>
      </c>
      <c r="D35" s="5">
        <f t="shared" si="0"/>
        <v>130.01250521050437</v>
      </c>
      <c r="E35" s="5">
        <v>311.89999999999998</v>
      </c>
      <c r="F35" s="5">
        <f t="shared" si="1"/>
        <v>100</v>
      </c>
      <c r="G35" s="5">
        <v>311.89999999999998</v>
      </c>
      <c r="H35" s="5">
        <f t="shared" si="2"/>
        <v>100</v>
      </c>
    </row>
  </sheetData>
  <mergeCells count="9">
    <mergeCell ref="G2:G4"/>
    <mergeCell ref="H2:H4"/>
    <mergeCell ref="A1:H1"/>
    <mergeCell ref="F2:F4"/>
    <mergeCell ref="A2:A4"/>
    <mergeCell ref="B2:B4"/>
    <mergeCell ref="C2:C4"/>
    <mergeCell ref="D2:D4"/>
    <mergeCell ref="E2:E4"/>
  </mergeCells>
  <printOptions horizontalCentered="1"/>
  <pageMargins left="0" right="0" top="0.74803149606299213" bottom="0.74803149606299213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2025-11-13T07:45:13Z</dcterms:modified>
</cp:coreProperties>
</file>